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ley\Desktop\"/>
    </mc:Choice>
  </mc:AlternateContent>
  <bookViews>
    <workbookView xWindow="480" yWindow="300" windowWidth="18195" windowHeight="7995"/>
  </bookViews>
  <sheets>
    <sheet name="profile consump" sheetId="1" r:id="rId1"/>
    <sheet name="Aquarock compare" sheetId="3" r:id="rId2"/>
  </sheets>
  <calcPr calcId="152511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  <c r="G2" i="1"/>
  <c r="E20" i="1" l="1"/>
  <c r="I20" i="1" s="1"/>
  <c r="D21" i="1"/>
  <c r="E21" i="1" s="1"/>
  <c r="D20" i="1"/>
  <c r="E18" i="1"/>
  <c r="I18" i="1" s="1"/>
  <c r="E19" i="1"/>
  <c r="G19" i="1" s="1"/>
  <c r="H19" i="1" s="1"/>
  <c r="D18" i="1"/>
  <c r="D16" i="1"/>
  <c r="D19" i="1"/>
  <c r="G20" i="1" l="1"/>
  <c r="H20" i="1" s="1"/>
  <c r="I21" i="1"/>
  <c r="G21" i="1"/>
  <c r="H21" i="1" s="1"/>
  <c r="G18" i="1"/>
  <c r="H18" i="1" s="1"/>
  <c r="I19" i="1"/>
  <c r="E33" i="1"/>
  <c r="F33" i="1" s="1"/>
  <c r="G33" i="1" l="1"/>
  <c r="D4" i="1"/>
  <c r="E4" i="1" s="1"/>
  <c r="H4" i="1" s="1"/>
  <c r="I4" i="1" l="1"/>
  <c r="D2" i="1" l="1"/>
  <c r="E2" i="1" s="1"/>
  <c r="I2" i="1" s="1"/>
  <c r="H2" i="1" l="1"/>
  <c r="D12" i="1" l="1"/>
  <c r="E12" i="1" s="1"/>
  <c r="I12" i="1" s="1"/>
  <c r="D11" i="1"/>
  <c r="E11" i="1" s="1"/>
  <c r="I11" i="1" s="1"/>
  <c r="D10" i="1"/>
  <c r="E10" i="1" s="1"/>
  <c r="I10" i="1" s="1"/>
  <c r="D9" i="1"/>
  <c r="E9" i="1" s="1"/>
  <c r="I9" i="1" s="1"/>
  <c r="D8" i="1"/>
  <c r="E8" i="1" s="1"/>
  <c r="I8" i="1" s="1"/>
  <c r="H10" i="1" l="1"/>
  <c r="H11" i="1"/>
  <c r="H8" i="1"/>
  <c r="H12" i="1"/>
  <c r="H9" i="1"/>
  <c r="D27" i="1"/>
  <c r="E27" i="1" s="1"/>
  <c r="D26" i="1"/>
  <c r="E26" i="1" s="1"/>
  <c r="G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D17" i="1"/>
  <c r="E17" i="1" s="1"/>
  <c r="G17" i="1" s="1"/>
  <c r="E16" i="1"/>
  <c r="G16" i="1" s="1"/>
  <c r="G27" i="1" l="1"/>
  <c r="H27" i="1" s="1"/>
  <c r="I27" i="1"/>
  <c r="I25" i="1"/>
  <c r="H25" i="1"/>
  <c r="I22" i="1"/>
  <c r="H22" i="1"/>
  <c r="I16" i="1"/>
  <c r="H16" i="1"/>
  <c r="I24" i="1"/>
  <c r="H24" i="1"/>
  <c r="I17" i="1"/>
  <c r="H17" i="1"/>
  <c r="I26" i="1"/>
  <c r="H26" i="1"/>
  <c r="I23" i="1"/>
  <c r="H23" i="1"/>
  <c r="D7" i="1"/>
  <c r="E7" i="1" s="1"/>
  <c r="D6" i="1"/>
  <c r="E6" i="1" s="1"/>
  <c r="D5" i="1"/>
  <c r="E5" i="1" s="1"/>
  <c r="D3" i="1"/>
  <c r="E3" i="1" s="1"/>
  <c r="I5" i="1" l="1"/>
  <c r="H5" i="1"/>
  <c r="I6" i="1"/>
  <c r="H6" i="1"/>
  <c r="I7" i="1"/>
  <c r="H7" i="1"/>
  <c r="I3" i="1"/>
  <c r="H3" i="1"/>
</calcChain>
</file>

<file path=xl/sharedStrings.xml><?xml version="1.0" encoding="utf-8"?>
<sst xmlns="http://schemas.openxmlformats.org/spreadsheetml/2006/main" count="51" uniqueCount="40">
  <si>
    <t>Product</t>
  </si>
  <si>
    <t>% open</t>
  </si>
  <si>
    <t>sft/pallet</t>
  </si>
  <si>
    <t>cft open/pal</t>
  </si>
  <si>
    <t>6x12 NJ Perm Mission</t>
  </si>
  <si>
    <t>6x9 NJ PQS</t>
  </si>
  <si>
    <t>6x6 NJ PQS</t>
  </si>
  <si>
    <t>4x8 Perm Mission</t>
  </si>
  <si>
    <t>Fine #9 pcf</t>
  </si>
  <si>
    <t>Joint Sand PCF</t>
  </si>
  <si>
    <t>6x9 std 60mm</t>
  </si>
  <si>
    <t>4.5x6 std 60mm</t>
  </si>
  <si>
    <t>12x12 std 60mm</t>
  </si>
  <si>
    <t>Versailles 8x8</t>
  </si>
  <si>
    <t>Versailles 8x16</t>
  </si>
  <si>
    <t>Versailles 16x16</t>
  </si>
  <si>
    <t>Versailles 16x24</t>
  </si>
  <si>
    <t>Belgian</t>
  </si>
  <si>
    <t>Joint material required</t>
  </si>
  <si>
    <t>lbs joint material/sft</t>
  </si>
  <si>
    <t>% open area</t>
  </si>
  <si>
    <t>Paver joint fill calculation</t>
  </si>
  <si>
    <t>Joint material density lbs/cft</t>
  </si>
  <si>
    <t>Total sft</t>
  </si>
  <si>
    <t>Paver thickness mm</t>
  </si>
  <si>
    <t>Joint fill required lbs.</t>
  </si>
  <si>
    <t>Field Results lbs/sft</t>
  </si>
  <si>
    <t>6x9 PQS (original)</t>
  </si>
  <si>
    <t xml:space="preserve"> </t>
  </si>
  <si>
    <t>sft/50lb bag</t>
  </si>
  <si>
    <t>50 lb bags per pallet</t>
  </si>
  <si>
    <t>4x8 NJ Perm Mission</t>
  </si>
  <si>
    <t>60 lb. bags</t>
  </si>
  <si>
    <t>2000 lb sacks</t>
  </si>
  <si>
    <t>4x8 Mission 80mm</t>
  </si>
  <si>
    <t>4x8 Mission 60mm</t>
  </si>
  <si>
    <t>6x12 Mission 60mm</t>
  </si>
  <si>
    <t>6x12 Mission 80mm</t>
  </si>
  <si>
    <t>open area</t>
  </si>
  <si>
    <t>cft open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</si>
</sst>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10" fontId="0" fillId="0" borderId="0" xfId="1" applyNumberFormat="1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4" borderId="8" xfId="0" applyFon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 applyProtection="1">
      <alignment horizontal="center"/>
      <protection locked="0"/>
    </xf>
    <xf numFmtId="10" fontId="0" fillId="2" borderId="10" xfId="1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200025</xdr:colOff>
          <xdr:row>11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6"/>
  <sheetViews>
    <sheetView tabSelected="1" zoomScaleNormal="100" workbookViewId="0">
      <selection activeCell="K2" sqref="K2"/>
    </sheetView>
  </sheetViews>
  <sheetFormatPr defaultRowHeight="15" x14ac:dyDescent="0.25"/>
  <cols>
    <col min="1" max="1" width="20.28515625" bestFit="1" customWidth="1"/>
    <col min="6" max="7" width="8.7109375" customWidth="1"/>
    <col min="8" max="8" width="9.140625" customWidth="1"/>
  </cols>
  <sheetData>
    <row r="1" spans="1:11" ht="45" x14ac:dyDescent="0.25">
      <c r="A1" t="s">
        <v>0</v>
      </c>
      <c r="B1" t="s">
        <v>1</v>
      </c>
      <c r="C1" t="s">
        <v>2</v>
      </c>
      <c r="D1" s="1" t="s">
        <v>3</v>
      </c>
      <c r="E1" s="1" t="s">
        <v>18</v>
      </c>
      <c r="F1" s="25" t="s">
        <v>8</v>
      </c>
      <c r="G1" s="1" t="s">
        <v>29</v>
      </c>
      <c r="H1" s="1" t="s">
        <v>30</v>
      </c>
      <c r="I1" s="1" t="s">
        <v>19</v>
      </c>
    </row>
    <row r="2" spans="1:11" x14ac:dyDescent="0.25">
      <c r="A2" t="s">
        <v>27</v>
      </c>
      <c r="B2" s="2">
        <v>0.06</v>
      </c>
      <c r="C2">
        <v>87</v>
      </c>
      <c r="D2" s="5">
        <f>(C2*0.262467)*B2</f>
        <v>1.3700777399999999</v>
      </c>
      <c r="E2" s="3">
        <f>D2*F2</f>
        <v>143.85816269999998</v>
      </c>
      <c r="F2" s="1">
        <v>105</v>
      </c>
      <c r="G2" s="4">
        <f>(C2/E2)*50</f>
        <v>30.238117311920881</v>
      </c>
      <c r="H2" s="4">
        <f>C2/G2</f>
        <v>2.8771632539999996</v>
      </c>
      <c r="I2" s="3">
        <f t="shared" ref="I2:I11" si="0">E2/C2</f>
        <v>1.6535420999999997</v>
      </c>
    </row>
    <row r="3" spans="1:11" x14ac:dyDescent="0.25">
      <c r="A3" t="s">
        <v>7</v>
      </c>
      <c r="B3" s="2">
        <v>5.8599999999999999E-2</v>
      </c>
      <c r="C3">
        <v>88</v>
      </c>
      <c r="D3" s="5">
        <f>(C3*0.262467)*B3</f>
        <v>1.3534898256000001</v>
      </c>
      <c r="E3" s="3">
        <f>D3*F3</f>
        <v>142.11643168800001</v>
      </c>
      <c r="F3" s="1">
        <v>105</v>
      </c>
      <c r="G3" s="4">
        <f t="shared" ref="G3:G12" si="1">(C3/E3)*50</f>
        <v>30.960529670908741</v>
      </c>
      <c r="H3" s="4">
        <f>C3/G3</f>
        <v>2.8423286337600007</v>
      </c>
      <c r="I3" s="3">
        <f t="shared" si="0"/>
        <v>1.614959451</v>
      </c>
    </row>
    <row r="4" spans="1:11" x14ac:dyDescent="0.25">
      <c r="A4" t="s">
        <v>31</v>
      </c>
      <c r="B4" s="2">
        <v>5.3800000000000001E-2</v>
      </c>
      <c r="C4">
        <v>93</v>
      </c>
      <c r="D4" s="5">
        <f>(C4*0.262467)*B4</f>
        <v>1.3132273878</v>
      </c>
      <c r="E4" s="3">
        <f>D4*F4</f>
        <v>137.888875719</v>
      </c>
      <c r="F4" s="1">
        <v>105</v>
      </c>
      <c r="G4" s="4">
        <f t="shared" si="1"/>
        <v>33.722807411064174</v>
      </c>
      <c r="H4" s="4">
        <f>C4/G4</f>
        <v>2.7577775143799999</v>
      </c>
      <c r="I4" s="3">
        <f t="shared" si="0"/>
        <v>1.4826760829999999</v>
      </c>
    </row>
    <row r="5" spans="1:11" x14ac:dyDescent="0.25">
      <c r="A5" t="s">
        <v>4</v>
      </c>
      <c r="B5" s="2">
        <v>3.6999999999999998E-2</v>
      </c>
      <c r="C5">
        <v>93</v>
      </c>
      <c r="D5" s="5">
        <f t="shared" ref="D5:D7" si="2">(C5*0.262467)*B5</f>
        <v>0.90314894700000004</v>
      </c>
      <c r="E5" s="3">
        <f t="shared" ref="E5:E12" si="3">D5*F5</f>
        <v>94.830639435000009</v>
      </c>
      <c r="F5" s="1">
        <v>105</v>
      </c>
      <c r="G5" s="4">
        <f t="shared" si="1"/>
        <v>49.034784830141959</v>
      </c>
      <c r="H5" s="4">
        <f t="shared" ref="H5:H12" si="4">C5/G5</f>
        <v>1.8966127887000002</v>
      </c>
      <c r="I5" s="3">
        <f t="shared" si="0"/>
        <v>1.019684295</v>
      </c>
    </row>
    <row r="6" spans="1:11" x14ac:dyDescent="0.25">
      <c r="A6" t="s">
        <v>5</v>
      </c>
      <c r="B6" s="2">
        <v>4.1000000000000002E-2</v>
      </c>
      <c r="C6">
        <v>87</v>
      </c>
      <c r="D6" s="5">
        <f t="shared" si="2"/>
        <v>0.93621978900000002</v>
      </c>
      <c r="E6" s="3">
        <f t="shared" si="3"/>
        <v>98.303077845000004</v>
      </c>
      <c r="F6" s="1">
        <v>105</v>
      </c>
      <c r="G6" s="4">
        <f t="shared" si="1"/>
        <v>44.250903383298841</v>
      </c>
      <c r="H6" s="4">
        <f t="shared" si="4"/>
        <v>1.9660615569000002</v>
      </c>
      <c r="I6" s="3">
        <f t="shared" si="0"/>
        <v>1.1299204350000001</v>
      </c>
      <c r="K6" t="s">
        <v>28</v>
      </c>
    </row>
    <row r="7" spans="1:11" x14ac:dyDescent="0.25">
      <c r="A7" t="s">
        <v>6</v>
      </c>
      <c r="B7" s="2">
        <v>4.2999999999999997E-2</v>
      </c>
      <c r="C7">
        <v>93</v>
      </c>
      <c r="D7" s="5">
        <f t="shared" si="2"/>
        <v>1.049605533</v>
      </c>
      <c r="E7" s="3">
        <f t="shared" si="3"/>
        <v>110.20858096500001</v>
      </c>
      <c r="F7" s="1">
        <v>105</v>
      </c>
      <c r="G7" s="4">
        <f t="shared" si="1"/>
        <v>42.192721830587267</v>
      </c>
      <c r="H7" s="4">
        <f t="shared" si="4"/>
        <v>2.2041716193000003</v>
      </c>
      <c r="I7" s="3">
        <f t="shared" si="0"/>
        <v>1.1850385050000001</v>
      </c>
      <c r="K7" s="4"/>
    </row>
    <row r="8" spans="1:11" x14ac:dyDescent="0.25">
      <c r="A8" t="s">
        <v>13</v>
      </c>
      <c r="B8" s="2">
        <v>2.7000000000000003E-2</v>
      </c>
      <c r="C8">
        <v>103</v>
      </c>
      <c r="D8" s="5">
        <f t="shared" ref="D8:D12" si="5">(C8*0.19685)*B8</f>
        <v>0.54743985000000006</v>
      </c>
      <c r="E8" s="3">
        <f t="shared" si="3"/>
        <v>57.481184250000005</v>
      </c>
      <c r="F8" s="1">
        <v>105</v>
      </c>
      <c r="G8" s="4">
        <f t="shared" si="1"/>
        <v>89.594535450093815</v>
      </c>
      <c r="H8" s="4">
        <f t="shared" si="4"/>
        <v>1.1496236850000001</v>
      </c>
      <c r="I8" s="3">
        <f t="shared" si="0"/>
        <v>0.55806975000000003</v>
      </c>
    </row>
    <row r="9" spans="1:11" x14ac:dyDescent="0.25">
      <c r="A9" t="s">
        <v>14</v>
      </c>
      <c r="B9" s="2">
        <v>2.0500000000000001E-2</v>
      </c>
      <c r="C9">
        <v>103</v>
      </c>
      <c r="D9" s="5">
        <f t="shared" si="5"/>
        <v>0.41564877500000003</v>
      </c>
      <c r="E9" s="3">
        <f t="shared" si="3"/>
        <v>43.643121375</v>
      </c>
      <c r="F9" s="1">
        <v>105</v>
      </c>
      <c r="G9" s="4">
        <f t="shared" si="1"/>
        <v>118.00255888548944</v>
      </c>
      <c r="H9" s="4">
        <f t="shared" si="4"/>
        <v>0.87286242749999998</v>
      </c>
      <c r="I9" s="3">
        <f t="shared" si="0"/>
        <v>0.42371962499999999</v>
      </c>
    </row>
    <row r="10" spans="1:11" x14ac:dyDescent="0.25">
      <c r="A10" t="s">
        <v>15</v>
      </c>
      <c r="B10" s="2">
        <v>1.35E-2</v>
      </c>
      <c r="C10">
        <v>103</v>
      </c>
      <c r="D10" s="5">
        <f t="shared" si="5"/>
        <v>0.27371992499999998</v>
      </c>
      <c r="E10" s="3">
        <f t="shared" si="3"/>
        <v>28.740592124999999</v>
      </c>
      <c r="F10" s="1">
        <v>105</v>
      </c>
      <c r="G10" s="4">
        <f t="shared" si="1"/>
        <v>179.18907090018766</v>
      </c>
      <c r="H10" s="4">
        <f t="shared" si="4"/>
        <v>0.57481184249999995</v>
      </c>
      <c r="I10" s="3">
        <f t="shared" si="0"/>
        <v>0.27903487500000002</v>
      </c>
      <c r="K10" t="s">
        <v>28</v>
      </c>
    </row>
    <row r="11" spans="1:11" x14ac:dyDescent="0.25">
      <c r="A11" t="s">
        <v>16</v>
      </c>
      <c r="B11" s="2">
        <v>1.0999999999999999E-2</v>
      </c>
      <c r="C11">
        <v>103</v>
      </c>
      <c r="D11" s="5">
        <f t="shared" si="5"/>
        <v>0.22303104999999998</v>
      </c>
      <c r="E11" s="3">
        <f t="shared" si="3"/>
        <v>23.418260249999999</v>
      </c>
      <c r="F11" s="1">
        <v>105</v>
      </c>
      <c r="G11" s="4">
        <f t="shared" si="1"/>
        <v>219.91385974113942</v>
      </c>
      <c r="H11" s="4">
        <f t="shared" si="4"/>
        <v>0.46836520499999995</v>
      </c>
      <c r="I11" s="3">
        <f t="shared" si="0"/>
        <v>0.22736175</v>
      </c>
    </row>
    <row r="12" spans="1:11" x14ac:dyDescent="0.25">
      <c r="A12" t="s">
        <v>17</v>
      </c>
      <c r="B12" s="2">
        <v>7.0000000000000007E-2</v>
      </c>
      <c r="C12">
        <v>108</v>
      </c>
      <c r="D12" s="5">
        <f t="shared" si="5"/>
        <v>1.488186</v>
      </c>
      <c r="E12" s="3">
        <f t="shared" si="3"/>
        <v>156.25953000000001</v>
      </c>
      <c r="F12" s="1">
        <v>105</v>
      </c>
      <c r="G12" s="4">
        <f t="shared" si="1"/>
        <v>34.557892245036186</v>
      </c>
      <c r="H12" s="4">
        <f t="shared" si="4"/>
        <v>3.1251906000000003</v>
      </c>
      <c r="I12" s="3">
        <f>E12/C12</f>
        <v>1.4468475000000001</v>
      </c>
    </row>
    <row r="13" spans="1:11" x14ac:dyDescent="0.25">
      <c r="D13" s="5"/>
      <c r="I13" s="3"/>
    </row>
    <row r="14" spans="1:11" x14ac:dyDescent="0.25">
      <c r="D14" s="5"/>
      <c r="I14" s="3"/>
    </row>
    <row r="15" spans="1:11" ht="45" x14ac:dyDescent="0.25">
      <c r="B15" s="1" t="s">
        <v>38</v>
      </c>
      <c r="C15" t="s">
        <v>2</v>
      </c>
      <c r="D15" s="19" t="s">
        <v>39</v>
      </c>
      <c r="E15" s="1" t="s">
        <v>18</v>
      </c>
      <c r="F15" s="25" t="s">
        <v>9</v>
      </c>
      <c r="G15" s="1" t="s">
        <v>29</v>
      </c>
      <c r="H15" s="1" t="s">
        <v>30</v>
      </c>
      <c r="I15" s="6" t="s">
        <v>19</v>
      </c>
      <c r="J15" s="1" t="s">
        <v>26</v>
      </c>
    </row>
    <row r="16" spans="1:11" x14ac:dyDescent="0.25">
      <c r="A16" t="s">
        <v>10</v>
      </c>
      <c r="B16" s="2">
        <v>2.2100000000000002E-2</v>
      </c>
      <c r="C16">
        <v>98</v>
      </c>
      <c r="D16" s="5">
        <f>(C16*0.19685)*B16</f>
        <v>0.42633773000000003</v>
      </c>
      <c r="E16" s="3">
        <f t="shared" ref="E16:E27" si="6">D16*F16</f>
        <v>41.781097540000005</v>
      </c>
      <c r="F16">
        <v>98</v>
      </c>
      <c r="G16" s="4">
        <f>(C16/E16)*50</f>
        <v>117.2779148587201</v>
      </c>
      <c r="H16" s="4">
        <f t="shared" ref="H16:H27" si="7">C16/G16</f>
        <v>0.83562195080000001</v>
      </c>
      <c r="I16" s="3">
        <f t="shared" ref="I16:I26" si="8">E16/C16</f>
        <v>0.42633773000000003</v>
      </c>
    </row>
    <row r="17" spans="1:10" x14ac:dyDescent="0.25">
      <c r="A17" t="s">
        <v>11</v>
      </c>
      <c r="B17" s="2">
        <v>3.09E-2</v>
      </c>
      <c r="C17">
        <v>105</v>
      </c>
      <c r="D17" s="5">
        <f t="shared" ref="D17:D27" si="9">(C17*0.19685)*B17</f>
        <v>0.63867982499999998</v>
      </c>
      <c r="E17" s="3">
        <f t="shared" si="6"/>
        <v>62.590622849999995</v>
      </c>
      <c r="F17">
        <v>98</v>
      </c>
      <c r="G17" s="4">
        <f>(C17/E17)*50</f>
        <v>83.878379235524733</v>
      </c>
      <c r="H17" s="4">
        <f t="shared" si="7"/>
        <v>1.251812457</v>
      </c>
      <c r="I17" s="3">
        <f t="shared" si="8"/>
        <v>0.59610116999999996</v>
      </c>
    </row>
    <row r="18" spans="1:10" x14ac:dyDescent="0.25">
      <c r="A18" t="s">
        <v>35</v>
      </c>
      <c r="B18" s="2">
        <v>2.98E-2</v>
      </c>
      <c r="C18">
        <v>105</v>
      </c>
      <c r="D18" s="5">
        <f>(C18*0.19685)*B18</f>
        <v>0.61594364999999995</v>
      </c>
      <c r="E18" s="3">
        <f>D18*F18</f>
        <v>60.362477699999992</v>
      </c>
      <c r="F18">
        <v>98</v>
      </c>
      <c r="G18" s="4">
        <f>(C18/E18)*50</f>
        <v>86.9745610193864</v>
      </c>
      <c r="H18" s="4">
        <f>C18/G18</f>
        <v>1.2072495539999999</v>
      </c>
      <c r="I18" s="3">
        <f>E18/C18</f>
        <v>0.57488073999999989</v>
      </c>
    </row>
    <row r="19" spans="1:10" x14ac:dyDescent="0.25">
      <c r="A19" t="s">
        <v>34</v>
      </c>
      <c r="B19" s="2">
        <v>2.98E-2</v>
      </c>
      <c r="C19">
        <v>82</v>
      </c>
      <c r="D19" s="5">
        <f t="shared" ref="D19" si="10">(C19*0.262467)*B19</f>
        <v>0.64136436120000007</v>
      </c>
      <c r="E19" s="3">
        <f t="shared" si="6"/>
        <v>62.853707397600004</v>
      </c>
      <c r="F19">
        <v>98</v>
      </c>
      <c r="G19" s="4">
        <f t="shared" ref="G19:G21" si="11">(C19/E19)*50</f>
        <v>65.23083792120994</v>
      </c>
      <c r="H19" s="4">
        <f t="shared" si="7"/>
        <v>1.257074147952</v>
      </c>
      <c r="I19" s="3">
        <f t="shared" si="8"/>
        <v>0.76650862680000009</v>
      </c>
    </row>
    <row r="20" spans="1:10" x14ac:dyDescent="0.25">
      <c r="A20" t="s">
        <v>36</v>
      </c>
      <c r="B20" s="2">
        <v>1.9900000000000001E-2</v>
      </c>
      <c r="C20">
        <v>105</v>
      </c>
      <c r="D20" s="5">
        <f t="shared" ref="D20:D21" si="12">(C20*0.19685)*B20</f>
        <v>0.41131807500000001</v>
      </c>
      <c r="E20" s="3">
        <f t="shared" si="6"/>
        <v>40.30917135</v>
      </c>
      <c r="F20">
        <v>98</v>
      </c>
      <c r="G20" s="4">
        <f t="shared" si="11"/>
        <v>130.24331248129218</v>
      </c>
      <c r="H20" s="4">
        <f t="shared" si="7"/>
        <v>0.80618342700000001</v>
      </c>
      <c r="I20" s="3">
        <f t="shared" si="8"/>
        <v>0.38389687</v>
      </c>
    </row>
    <row r="21" spans="1:10" x14ac:dyDescent="0.25">
      <c r="A21" t="s">
        <v>37</v>
      </c>
      <c r="B21" s="2">
        <v>1.9900000000000001E-2</v>
      </c>
      <c r="C21">
        <v>82</v>
      </c>
      <c r="D21" s="5">
        <f t="shared" si="12"/>
        <v>0.32121983000000004</v>
      </c>
      <c r="E21" s="3">
        <f t="shared" si="6"/>
        <v>31.479543340000003</v>
      </c>
      <c r="F21">
        <v>98</v>
      </c>
      <c r="G21" s="4">
        <f t="shared" si="11"/>
        <v>130.24331248129218</v>
      </c>
      <c r="H21" s="4">
        <f t="shared" si="7"/>
        <v>0.62959086679999998</v>
      </c>
      <c r="I21" s="3">
        <f t="shared" si="8"/>
        <v>0.38389687000000006</v>
      </c>
    </row>
    <row r="22" spans="1:10" x14ac:dyDescent="0.25">
      <c r="A22" t="s">
        <v>12</v>
      </c>
      <c r="B22" s="2">
        <v>1.3299999999999999E-2</v>
      </c>
      <c r="C22">
        <v>105</v>
      </c>
      <c r="D22" s="5">
        <f t="shared" si="9"/>
        <v>0.27490102499999997</v>
      </c>
      <c r="E22" s="3">
        <f t="shared" si="6"/>
        <v>26.940300449999995</v>
      </c>
      <c r="F22">
        <v>98</v>
      </c>
      <c r="G22" s="4">
        <f t="shared" ref="G22:G27" si="13">(C22/E22)*50</f>
        <v>194.87533220885075</v>
      </c>
      <c r="H22" s="4">
        <f t="shared" si="7"/>
        <v>0.53880600899999986</v>
      </c>
      <c r="I22" s="3">
        <f t="shared" si="8"/>
        <v>0.25657428999999993</v>
      </c>
    </row>
    <row r="23" spans="1:10" x14ac:dyDescent="0.25">
      <c r="A23" t="s">
        <v>13</v>
      </c>
      <c r="B23" s="2">
        <v>2.7000000000000003E-2</v>
      </c>
      <c r="C23">
        <v>103</v>
      </c>
      <c r="D23" s="5">
        <f t="shared" si="9"/>
        <v>0.54743985000000006</v>
      </c>
      <c r="E23" s="3">
        <f t="shared" si="6"/>
        <v>53.649105300000009</v>
      </c>
      <c r="F23">
        <v>98</v>
      </c>
      <c r="G23" s="4">
        <f t="shared" si="13"/>
        <v>95.994145125100516</v>
      </c>
      <c r="H23" s="4">
        <f t="shared" si="7"/>
        <v>1.0729821060000002</v>
      </c>
      <c r="I23" s="3">
        <f t="shared" si="8"/>
        <v>0.52086510000000008</v>
      </c>
    </row>
    <row r="24" spans="1:10" x14ac:dyDescent="0.25">
      <c r="A24" t="s">
        <v>14</v>
      </c>
      <c r="B24" s="2">
        <v>2.0500000000000001E-2</v>
      </c>
      <c r="C24">
        <v>103</v>
      </c>
      <c r="D24" s="5">
        <f t="shared" si="9"/>
        <v>0.41564877500000003</v>
      </c>
      <c r="E24" s="3">
        <f t="shared" si="6"/>
        <v>40.733579949999999</v>
      </c>
      <c r="F24">
        <v>98</v>
      </c>
      <c r="G24" s="4">
        <f t="shared" si="13"/>
        <v>126.43131309159583</v>
      </c>
      <c r="H24" s="4">
        <f t="shared" si="7"/>
        <v>0.81467159899999997</v>
      </c>
      <c r="I24" s="3">
        <f t="shared" si="8"/>
        <v>0.39547165000000001</v>
      </c>
    </row>
    <row r="25" spans="1:10" x14ac:dyDescent="0.25">
      <c r="A25" t="s">
        <v>15</v>
      </c>
      <c r="B25" s="2">
        <v>1.35E-2</v>
      </c>
      <c r="C25">
        <v>103</v>
      </c>
      <c r="D25" s="5">
        <f t="shared" si="9"/>
        <v>0.27371992499999998</v>
      </c>
      <c r="E25" s="3">
        <f t="shared" si="6"/>
        <v>26.824552649999998</v>
      </c>
      <c r="F25">
        <v>98</v>
      </c>
      <c r="G25" s="4">
        <f t="shared" si="13"/>
        <v>191.98829025020109</v>
      </c>
      <c r="H25" s="4">
        <f t="shared" si="7"/>
        <v>0.53649105299999988</v>
      </c>
      <c r="I25" s="3">
        <f t="shared" si="8"/>
        <v>0.26043254999999998</v>
      </c>
    </row>
    <row r="26" spans="1:10" x14ac:dyDescent="0.25">
      <c r="A26" t="s">
        <v>16</v>
      </c>
      <c r="B26" s="2">
        <v>1.0999999999999999E-2</v>
      </c>
      <c r="C26">
        <v>103</v>
      </c>
      <c r="D26" s="5">
        <f t="shared" si="9"/>
        <v>0.22303104999999998</v>
      </c>
      <c r="E26" s="3">
        <f t="shared" si="6"/>
        <v>21.8570429</v>
      </c>
      <c r="F26">
        <v>98</v>
      </c>
      <c r="G26" s="4">
        <f t="shared" si="13"/>
        <v>235.62199257979222</v>
      </c>
      <c r="H26" s="4">
        <f t="shared" si="7"/>
        <v>0.43714085799999997</v>
      </c>
      <c r="I26" s="3">
        <f t="shared" si="8"/>
        <v>0.21220429999999998</v>
      </c>
    </row>
    <row r="27" spans="1:10" x14ac:dyDescent="0.25">
      <c r="A27" t="s">
        <v>17</v>
      </c>
      <c r="B27" s="2">
        <v>7.0000000000000007E-2</v>
      </c>
      <c r="C27">
        <v>108</v>
      </c>
      <c r="D27" s="5">
        <f t="shared" si="9"/>
        <v>1.488186</v>
      </c>
      <c r="E27" s="3">
        <f t="shared" si="6"/>
        <v>145.84222800000001</v>
      </c>
      <c r="F27">
        <v>98</v>
      </c>
      <c r="G27" s="4">
        <f t="shared" si="13"/>
        <v>37.026313119681632</v>
      </c>
      <c r="H27" s="4">
        <f t="shared" si="7"/>
        <v>2.9168445599999999</v>
      </c>
      <c r="I27" s="3">
        <f>E27/C27</f>
        <v>1.3503910000000001</v>
      </c>
      <c r="J27">
        <v>1.6</v>
      </c>
    </row>
    <row r="28" spans="1:10" x14ac:dyDescent="0.25">
      <c r="D28" s="5"/>
      <c r="I28" s="3"/>
    </row>
    <row r="29" spans="1:10" x14ac:dyDescent="0.25">
      <c r="D29" s="5"/>
      <c r="I29" s="3"/>
    </row>
    <row r="30" spans="1:10" ht="15.75" thickBot="1" x14ac:dyDescent="0.3">
      <c r="D30" s="5"/>
      <c r="I30" s="3"/>
    </row>
    <row r="31" spans="1:10" x14ac:dyDescent="0.25">
      <c r="B31" s="22" t="s">
        <v>21</v>
      </c>
      <c r="C31" s="23"/>
      <c r="D31" s="23"/>
      <c r="E31" s="23"/>
      <c r="F31" s="23"/>
      <c r="G31" s="24"/>
      <c r="I31" s="3"/>
    </row>
    <row r="32" spans="1:10" ht="45" x14ac:dyDescent="0.25">
      <c r="B32" s="7" t="s">
        <v>20</v>
      </c>
      <c r="C32" s="8" t="s">
        <v>24</v>
      </c>
      <c r="D32" s="8" t="s">
        <v>23</v>
      </c>
      <c r="E32" s="8" t="s">
        <v>25</v>
      </c>
      <c r="F32" s="9" t="s">
        <v>32</v>
      </c>
      <c r="G32" s="11" t="s">
        <v>33</v>
      </c>
      <c r="I32" s="3"/>
    </row>
    <row r="33" spans="2:9" x14ac:dyDescent="0.25">
      <c r="B33" s="18">
        <v>2.7E-2</v>
      </c>
      <c r="C33" s="17">
        <v>60</v>
      </c>
      <c r="D33" s="17">
        <v>2000</v>
      </c>
      <c r="E33" s="10">
        <f>D33*(C33/25.4)/12*B33*E34</f>
        <v>1062.9921259842522</v>
      </c>
      <c r="F33" s="12">
        <f>E33/60</f>
        <v>17.71653543307087</v>
      </c>
      <c r="G33" s="13">
        <f>E33/2000</f>
        <v>0.53149606299212615</v>
      </c>
      <c r="I33" s="3"/>
    </row>
    <row r="34" spans="2:9" ht="15.75" thickBot="1" x14ac:dyDescent="0.3">
      <c r="B34" s="20" t="s">
        <v>22</v>
      </c>
      <c r="C34" s="21"/>
      <c r="D34" s="21"/>
      <c r="E34" s="14">
        <v>100</v>
      </c>
      <c r="F34" s="15"/>
      <c r="G34" s="16"/>
      <c r="I34" s="3"/>
    </row>
    <row r="35" spans="2:9" x14ac:dyDescent="0.25">
      <c r="D35" s="5"/>
      <c r="I35" s="3"/>
    </row>
    <row r="36" spans="2:9" x14ac:dyDescent="0.25">
      <c r="D36" s="5"/>
      <c r="I36" s="3"/>
    </row>
    <row r="37" spans="2:9" x14ac:dyDescent="0.25">
      <c r="D37" s="5"/>
      <c r="I37" s="3"/>
    </row>
    <row r="38" spans="2:9" x14ac:dyDescent="0.25">
      <c r="D38" s="5"/>
      <c r="I38" s="3"/>
    </row>
    <row r="39" spans="2:9" x14ac:dyDescent="0.25">
      <c r="D39" s="5"/>
      <c r="I39" s="3"/>
    </row>
    <row r="40" spans="2:9" x14ac:dyDescent="0.25">
      <c r="D40" s="5"/>
      <c r="I40" s="3"/>
    </row>
    <row r="41" spans="2:9" x14ac:dyDescent="0.25">
      <c r="D41" s="5"/>
      <c r="I41" s="3"/>
    </row>
    <row r="42" spans="2:9" x14ac:dyDescent="0.25">
      <c r="D42" s="5"/>
      <c r="I42" s="3"/>
    </row>
    <row r="43" spans="2:9" x14ac:dyDescent="0.25">
      <c r="D43" s="5"/>
      <c r="I43" s="3"/>
    </row>
    <row r="44" spans="2:9" x14ac:dyDescent="0.25">
      <c r="I44" s="3"/>
    </row>
    <row r="45" spans="2:9" x14ac:dyDescent="0.25">
      <c r="I45" s="3"/>
    </row>
    <row r="46" spans="2:9" x14ac:dyDescent="0.25">
      <c r="I46" s="3"/>
    </row>
    <row r="47" spans="2:9" x14ac:dyDescent="0.25">
      <c r="I47" s="3"/>
    </row>
    <row r="48" spans="2:9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  <row r="55" spans="9:9" x14ac:dyDescent="0.25">
      <c r="I55" s="3"/>
    </row>
    <row r="56" spans="9:9" x14ac:dyDescent="0.25">
      <c r="I56" s="3"/>
    </row>
  </sheetData>
  <mergeCells count="2">
    <mergeCell ref="B34:D34"/>
    <mergeCell ref="B31:G31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1025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200025</xdr:colOff>
                <xdr:row>11</xdr:row>
                <xdr:rowOff>9525</xdr:rowOff>
              </to>
            </anchor>
          </objectPr>
        </oleObject>
      </mc:Choice>
      <mc:Fallback>
        <oleObject progId="Excel.Sheet.12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profile consump</vt:lpstr>
      <vt:lpstr>Aquarock compare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Grossi</dc:creator>
  <cp:lastModifiedBy>Ashley Kaul</cp:lastModifiedBy>
  <cp:lastPrinted>2016-08-18T23:03:45Z</cp:lastPrinted>
  <dcterms:created xsi:type="dcterms:W3CDTF">2015-06-01T15:46:03Z</dcterms:created>
  <dcterms:modified xsi:type="dcterms:W3CDTF">2020-10-08T17:02:37Z</dcterms:modified>
</cp:coreProperties>
</file>